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obs" sheetId="1" state="visible" r:id="rId1"/>
    <sheet xmlns:r="http://schemas.openxmlformats.org/officeDocument/2006/relationships" name="Job Dashboar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"/>
    <numFmt numFmtId="165" formatCode="$#,##0;($#,##0)"/>
    <numFmt numFmtId="166" formatCode="0.0%"/>
  </numFmts>
  <fonts count="17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5C5645"/>
      <sz val="10"/>
    </font>
    <font>
      <b val="1"/>
      <color rgb="00FFFFFF"/>
    </font>
    <font>
      <b val="1"/>
      <color rgb="00211D14"/>
    </font>
    <font>
      <color rgb="001E7A47"/>
    </font>
    <font>
      <color rgb="00B45309"/>
    </font>
    <font>
      <i val="1"/>
      <color rgb="006E6555"/>
      <sz val="9"/>
    </font>
    <font>
      <b val="1"/>
      <color rgb="00B23B3B"/>
      <sz val="12"/>
    </font>
    <font>
      <b val="1"/>
      <color rgb="00B23B3B"/>
      <sz val="16"/>
    </font>
    <font>
      <b val="1"/>
      <color rgb="00211D14"/>
      <sz val="12"/>
    </font>
    <font>
      <b val="1"/>
      <color rgb="001E7A47"/>
      <sz val="12"/>
    </font>
    <font>
      <b val="1"/>
      <color rgb="00B45309"/>
      <sz val="12"/>
    </font>
    <font>
      <b val="1"/>
      <color rgb="001E7A47"/>
    </font>
    <font>
      <b val="1"/>
      <color rgb="00B23B3B"/>
    </font>
    <font>
      <b val="1"/>
      <color rgb="00B45309"/>
    </font>
    <font>
      <i val="1"/>
      <color rgb="005C5645"/>
      <sz val="9"/>
    </font>
  </fonts>
  <fills count="7">
    <fill>
      <patternFill/>
    </fill>
    <fill>
      <patternFill patternType="gray125"/>
    </fill>
    <fill>
      <patternFill patternType="solid">
        <fgColor rgb="00211D14"/>
      </patternFill>
    </fill>
    <fill>
      <patternFill patternType="solid">
        <fgColor rgb="00F6E7E7"/>
      </patternFill>
    </fill>
    <fill>
      <patternFill patternType="solid">
        <fgColor rgb="00F4F1E8"/>
      </patternFill>
    </fill>
    <fill>
      <patternFill patternType="solid">
        <fgColor rgb="00E6F2EC"/>
      </patternFill>
    </fill>
    <fill>
      <patternFill patternType="solid">
        <fgColor rgb="00FBEFE0"/>
      </patternFill>
    </fill>
  </fills>
  <borders count="2">
    <border>
      <left/>
      <right/>
      <top/>
      <bottom/>
      <diagonal/>
    </border>
    <border>
      <bottom style="thin">
        <color rgb="00E4DFD1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0" borderId="1" pivotButton="0" quotePrefix="0" xfId="0"/>
    <xf numFmtId="164" fontId="4" fillId="0" borderId="1" pivotButton="0" quotePrefix="0" xfId="0"/>
    <xf numFmtId="164" fontId="0" fillId="0" borderId="1" pivotButton="0" quotePrefix="0" xfId="0"/>
    <xf numFmtId="0" fontId="5" fillId="0" borderId="1" pivotButton="0" quotePrefix="0" xfId="0"/>
    <xf numFmtId="0" fontId="6" fillId="0" borderId="1" pivotButton="0" quotePrefix="0" xfId="0"/>
    <xf numFmtId="0" fontId="7" fillId="0" borderId="0" pivotButton="0" quotePrefix="0" xfId="0"/>
    <xf numFmtId="0" fontId="8" fillId="3" borderId="0" applyAlignment="1" pivotButton="0" quotePrefix="0" xfId="0">
      <alignment horizontal="left" vertical="center"/>
    </xf>
    <xf numFmtId="0" fontId="0" fillId="3" borderId="0" pivotButton="0" quotePrefix="0" xfId="0"/>
    <xf numFmtId="165" fontId="9" fillId="3" borderId="0" applyAlignment="1" pivotButton="0" quotePrefix="0" xfId="0">
      <alignment horizontal="right" vertical="center"/>
    </xf>
    <xf numFmtId="0" fontId="4" fillId="4" borderId="0" pivotButton="0" quotePrefix="0" xfId="0"/>
    <xf numFmtId="0" fontId="0" fillId="4" borderId="0" pivotButton="0" quotePrefix="0" xfId="0"/>
    <xf numFmtId="164" fontId="10" fillId="4" borderId="0" applyAlignment="1" pivotButton="0" quotePrefix="0" xfId="0">
      <alignment horizontal="right"/>
    </xf>
    <xf numFmtId="164" fontId="11" fillId="4" borderId="0" applyAlignment="1" pivotButton="0" quotePrefix="0" xfId="0">
      <alignment horizontal="right"/>
    </xf>
    <xf numFmtId="166" fontId="10" fillId="4" borderId="0" applyAlignment="1" pivotButton="0" quotePrefix="0" xfId="0">
      <alignment horizontal="right"/>
    </xf>
    <xf numFmtId="1" fontId="12" fillId="4" borderId="0" applyAlignment="1" pivotButton="0" quotePrefix="0" xfId="0">
      <alignment horizontal="right"/>
    </xf>
    <xf numFmtId="0" fontId="0" fillId="5" borderId="1" pivotButton="0" quotePrefix="0" xfId="0"/>
    <xf numFmtId="164" fontId="0" fillId="5" borderId="1" pivotButton="0" quotePrefix="0" xfId="0"/>
    <xf numFmtId="165" fontId="0" fillId="5" borderId="1" pivotButton="0" quotePrefix="0" xfId="0"/>
    <xf numFmtId="166" fontId="0" fillId="5" borderId="1" pivotButton="0" quotePrefix="0" xfId="0"/>
    <xf numFmtId="0" fontId="13" fillId="5" borderId="1" pivotButton="0" quotePrefix="0" xfId="0"/>
    <xf numFmtId="0" fontId="0" fillId="3" borderId="1" pivotButton="0" quotePrefix="0" xfId="0"/>
    <xf numFmtId="164" fontId="0" fillId="3" borderId="1" pivotButton="0" quotePrefix="0" xfId="0"/>
    <xf numFmtId="165" fontId="14" fillId="3" borderId="1" pivotButton="0" quotePrefix="0" xfId="0"/>
    <xf numFmtId="166" fontId="0" fillId="3" borderId="1" pivotButton="0" quotePrefix="0" xfId="0"/>
    <xf numFmtId="0" fontId="14" fillId="3" borderId="1" pivotButton="0" quotePrefix="0" xfId="0"/>
    <xf numFmtId="0" fontId="0" fillId="6" borderId="1" pivotButton="0" quotePrefix="0" xfId="0"/>
    <xf numFmtId="164" fontId="0" fillId="6" borderId="1" pivotButton="0" quotePrefix="0" xfId="0"/>
    <xf numFmtId="165" fontId="0" fillId="6" borderId="1" pivotButton="0" quotePrefix="0" xfId="0"/>
    <xf numFmtId="166" fontId="0" fillId="6" borderId="1" pivotButton="0" quotePrefix="0" xfId="0"/>
    <xf numFmtId="0" fontId="15" fillId="6" borderId="1" pivotButton="0" quotePrefix="0" xfId="0"/>
    <xf numFmtId="0" fontId="4" fillId="0" borderId="0" pivotButton="0" quotePrefix="0" xfId="0"/>
    <xf numFmtId="164" fontId="4" fillId="0" borderId="0" pivotButton="0" quotePrefix="0" xfId="0"/>
    <xf numFmtId="165" fontId="4" fillId="0" borderId="0" pivotButton="0" quotePrefix="0" xfId="0"/>
    <xf numFmtId="166" fontId="4" fillId="0" borderId="0" pivotButton="0" quotePrefix="0" xfId="0"/>
    <xf numFmtId="0" fontId="1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28" customWidth="1" min="2" max="2"/>
    <col width="20" customWidth="1" min="3" max="3"/>
    <col width="11" customWidth="1" min="4" max="4"/>
    <col width="11" customWidth="1" min="5" max="5"/>
    <col width="13" customWidth="1" min="6" max="6"/>
    <col width="12" customWidth="1" min="7" max="7"/>
  </cols>
  <sheetData>
    <row r="1" ht="30" customHeight="1">
      <c r="A1" s="1" t="inlineStr">
        <is>
          <t>JOBS  (log quoted price + actual labor &amp; materials per job)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One row per job. Actual cost = Labor + Materials. The Job Dashboard tab does the margin math and flags the losers automatically.</t>
        </is>
      </c>
    </row>
    <row r="3" ht="22" customHeight="1">
      <c r="A3" s="4" t="inlineStr">
        <is>
          <t>Job ID</t>
        </is>
      </c>
      <c r="B3" s="4" t="inlineStr">
        <is>
          <t>Client</t>
        </is>
      </c>
      <c r="C3" s="4" t="inlineStr">
        <is>
          <t>Job Type</t>
        </is>
      </c>
      <c r="D3" s="4" t="inlineStr">
        <is>
          <t>Quoted $</t>
        </is>
      </c>
      <c r="E3" s="4" t="inlineStr">
        <is>
          <t>Labor $</t>
        </is>
      </c>
      <c r="F3" s="4" t="inlineStr">
        <is>
          <t>Materials $</t>
        </is>
      </c>
      <c r="G3" s="4" t="inlineStr">
        <is>
          <t>Status</t>
        </is>
      </c>
    </row>
    <row r="4">
      <c r="A4" s="5" t="inlineStr">
        <is>
          <t>J-01</t>
        </is>
      </c>
      <c r="B4" s="5" t="inlineStr">
        <is>
          <t>Cedar Row Landscaping</t>
        </is>
      </c>
      <c r="C4" s="5" t="inlineStr">
        <is>
          <t>Lawn install</t>
        </is>
      </c>
      <c r="D4" s="6" t="n">
        <v>3200</v>
      </c>
      <c r="E4" s="7" t="n">
        <v>1400</v>
      </c>
      <c r="F4" s="7" t="n">
        <v>900</v>
      </c>
      <c r="G4" s="8" t="inlineStr">
        <is>
          <t>Complete</t>
        </is>
      </c>
    </row>
    <row r="5">
      <c r="A5" s="5" t="inlineStr">
        <is>
          <t>J-02</t>
        </is>
      </c>
      <c r="B5" s="5" t="inlineStr">
        <is>
          <t>Northgate Fence Co.</t>
        </is>
      </c>
      <c r="C5" s="5" t="inlineStr">
        <is>
          <t>Fence build</t>
        </is>
      </c>
      <c r="D5" s="6" t="n">
        <v>5400</v>
      </c>
      <c r="E5" s="7" t="n">
        <v>2600</v>
      </c>
      <c r="F5" s="7" t="n">
        <v>1800</v>
      </c>
      <c r="G5" s="8" t="inlineStr">
        <is>
          <t>Complete</t>
        </is>
      </c>
    </row>
    <row r="6">
      <c r="A6" s="5" t="inlineStr">
        <is>
          <t>J-03</t>
        </is>
      </c>
      <c r="B6" s="5" t="inlineStr">
        <is>
          <t>Bellamy Exterior Painting</t>
        </is>
      </c>
      <c r="C6" s="5" t="inlineStr">
        <is>
          <t>Exterior paint</t>
        </is>
      </c>
      <c r="D6" s="6" t="n">
        <v>4800</v>
      </c>
      <c r="E6" s="7" t="n">
        <v>2900</v>
      </c>
      <c r="F6" s="7" t="n">
        <v>2400</v>
      </c>
      <c r="G6" s="8" t="inlineStr">
        <is>
          <t>Complete</t>
        </is>
      </c>
    </row>
    <row r="7">
      <c r="A7" s="5" t="inlineStr">
        <is>
          <t>J-04</t>
        </is>
      </c>
      <c r="B7" s="5" t="inlineStr">
        <is>
          <t>Two Creeks Lawn Care</t>
        </is>
      </c>
      <c r="C7" s="5" t="inlineStr">
        <is>
          <t>Sod + irrigation</t>
        </is>
      </c>
      <c r="D7" s="6" t="n">
        <v>2900</v>
      </c>
      <c r="E7" s="7" t="n">
        <v>1200</v>
      </c>
      <c r="F7" s="7" t="n">
        <v>800</v>
      </c>
      <c r="G7" s="8" t="inlineStr">
        <is>
          <t>Complete</t>
        </is>
      </c>
    </row>
    <row r="8">
      <c r="A8" s="5" t="inlineStr">
        <is>
          <t>J-05</t>
        </is>
      </c>
      <c r="B8" s="5" t="inlineStr">
        <is>
          <t>Marlow Landscape Design</t>
        </is>
      </c>
      <c r="C8" s="5" t="inlineStr">
        <is>
          <t>Landscape design</t>
        </is>
      </c>
      <c r="D8" s="6" t="n">
        <v>3600</v>
      </c>
      <c r="E8" s="7" t="n">
        <v>1800</v>
      </c>
      <c r="F8" s="7" t="n">
        <v>1100</v>
      </c>
      <c r="G8" s="8" t="inlineStr">
        <is>
          <t>Complete</t>
        </is>
      </c>
    </row>
    <row r="9">
      <c r="A9" s="5" t="inlineStr">
        <is>
          <t>J-06</t>
        </is>
      </c>
      <c r="B9" s="5" t="inlineStr">
        <is>
          <t>Brightline Cleaning</t>
        </is>
      </c>
      <c r="C9" s="5" t="inlineStr">
        <is>
          <t>Deep-clean contract</t>
        </is>
      </c>
      <c r="D9" s="6" t="n">
        <v>1800</v>
      </c>
      <c r="E9" s="7" t="n">
        <v>1500</v>
      </c>
      <c r="F9" s="7" t="n">
        <v>200</v>
      </c>
      <c r="G9" s="8" t="inlineStr">
        <is>
          <t>Complete</t>
        </is>
      </c>
    </row>
    <row r="10">
      <c r="A10" s="5" t="inlineStr">
        <is>
          <t>J-07</t>
        </is>
      </c>
      <c r="B10" s="5" t="inlineStr">
        <is>
          <t>Sawgrass Pest Control</t>
        </is>
      </c>
      <c r="C10" s="5" t="inlineStr">
        <is>
          <t>Quarterly setup</t>
        </is>
      </c>
      <c r="D10" s="6" t="n">
        <v>1200</v>
      </c>
      <c r="E10" s="7" t="n">
        <v>500</v>
      </c>
      <c r="F10" s="7" t="n">
        <v>250</v>
      </c>
      <c r="G10" s="8" t="inlineStr">
        <is>
          <t>Complete</t>
        </is>
      </c>
    </row>
    <row r="11">
      <c r="A11" s="5" t="inlineStr">
        <is>
          <t>J-08</t>
        </is>
      </c>
      <c r="B11" s="5" t="inlineStr">
        <is>
          <t>Ridgeway Hardscapes</t>
        </is>
      </c>
      <c r="C11" s="5" t="inlineStr">
        <is>
          <t>Retaining wall</t>
        </is>
      </c>
      <c r="D11" s="6" t="n">
        <v>6800</v>
      </c>
      <c r="E11" s="7" t="n">
        <v>3800</v>
      </c>
      <c r="F11" s="7" t="n">
        <v>3600</v>
      </c>
      <c r="G11" s="8" t="inlineStr">
        <is>
          <t>Complete</t>
        </is>
      </c>
    </row>
    <row r="12">
      <c r="A12" s="5" t="inlineStr">
        <is>
          <t>J-09</t>
        </is>
      </c>
      <c r="B12" s="5" t="inlineStr">
        <is>
          <t>Fenwick Hardware</t>
        </is>
      </c>
      <c r="C12" s="5" t="inlineStr">
        <is>
          <t>Fixture install</t>
        </is>
      </c>
      <c r="D12" s="6" t="n">
        <v>2400</v>
      </c>
      <c r="E12" s="7" t="n">
        <v>1100</v>
      </c>
      <c r="F12" s="7" t="n">
        <v>700</v>
      </c>
      <c r="G12" s="8" t="inlineStr">
        <is>
          <t>Complete</t>
        </is>
      </c>
    </row>
    <row r="13">
      <c r="A13" s="5" t="inlineStr">
        <is>
          <t>J-10</t>
        </is>
      </c>
      <c r="B13" s="5" t="inlineStr">
        <is>
          <t>Quarry Lane Storage</t>
        </is>
      </c>
      <c r="C13" s="5" t="inlineStr">
        <is>
          <t>Lot resurfacing</t>
        </is>
      </c>
      <c r="D13" s="6" t="n">
        <v>4200</v>
      </c>
      <c r="E13" s="7" t="n">
        <v>1900</v>
      </c>
      <c r="F13" s="7" t="n">
        <v>1500</v>
      </c>
      <c r="G13" s="9" t="inlineStr">
        <is>
          <t>In Progress</t>
        </is>
      </c>
    </row>
    <row r="14">
      <c r="A14" s="5" t="inlineStr">
        <is>
          <t>J-11</t>
        </is>
      </c>
      <c r="B14" s="5" t="inlineStr">
        <is>
          <t>Trailhead Cycles</t>
        </is>
      </c>
      <c r="C14" s="5" t="inlineStr">
        <is>
          <t>Deck build</t>
        </is>
      </c>
      <c r="D14" s="6" t="n">
        <v>3100</v>
      </c>
      <c r="E14" s="7" t="n">
        <v>1600</v>
      </c>
      <c r="F14" s="7" t="n">
        <v>1200</v>
      </c>
      <c r="G14" s="9" t="inlineStr">
        <is>
          <t>In Progress</t>
        </is>
      </c>
    </row>
    <row r="15">
      <c r="A15" s="5" t="inlineStr">
        <is>
          <t>J-12</t>
        </is>
      </c>
      <c r="B15" s="5" t="inlineStr">
        <is>
          <t>Keystone Cafe</t>
        </is>
      </c>
      <c r="C15" s="5" t="inlineStr">
        <is>
          <t>Patio install</t>
        </is>
      </c>
      <c r="D15" s="6" t="n">
        <v>5200</v>
      </c>
      <c r="E15" s="7" t="n">
        <v>2400</v>
      </c>
      <c r="F15" s="7" t="n">
        <v>1900</v>
      </c>
      <c r="G15" s="9" t="inlineStr">
        <is>
          <t>In Progress</t>
        </is>
      </c>
    </row>
    <row r="17">
      <c r="A17" s="10" t="inlineStr">
        <is>
          <t>Built by Automated Workflow  ·  automatedworkflowllc.com  ·  Job Costing Tracker</t>
        </is>
      </c>
    </row>
  </sheetData>
  <mergeCells count="1"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9"/>
  <sheetViews>
    <sheetView showGridLines="0" workbookViewId="0">
      <selection activeCell="A1" sqref="A1"/>
    </sheetView>
  </sheetViews>
  <sheetFormatPr baseColWidth="8" defaultRowHeight="15"/>
  <cols>
    <col width="9" customWidth="1" min="1" max="1"/>
    <col width="24" customWidth="1" min="2" max="2"/>
    <col width="20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 ht="30" customHeight="1">
      <c r="A1" s="1" t="inlineStr">
        <is>
          <t>JOB DASHBOARD  ·  which jobs make money, which bleed it</t>
        </is>
      </c>
      <c r="B1" s="2" t="n"/>
      <c r="C1" s="2" t="n"/>
      <c r="D1" s="2" t="n"/>
      <c r="E1" s="2" t="n"/>
      <c r="F1" s="2" t="n"/>
    </row>
    <row r="2">
      <c r="A2" s="3" t="inlineStr">
        <is>
          <t>Auto-updates from Jobs. Margin = Quoted − (Labor + Materials). Red = you lost money on it; amber = margin under 15%.</t>
        </is>
      </c>
    </row>
    <row r="4" ht="30" customHeight="1">
      <c r="A4" s="11" t="inlineStr">
        <is>
          <t>MONEY LOST ON OVER-BUDGET JOBS</t>
        </is>
      </c>
      <c r="B4" s="12" t="n"/>
      <c r="C4" s="12" t="n"/>
      <c r="D4" s="13">
        <f>SUMIF(H12:H23,"OVER BUDGET",F12:F23)</f>
        <v/>
      </c>
    </row>
    <row r="6">
      <c r="A6" s="14" t="inlineStr">
        <is>
          <t>Total quoted (booked work)</t>
        </is>
      </c>
      <c r="B6" s="15" t="n"/>
      <c r="C6" s="15" t="n"/>
      <c r="D6" s="16">
        <f>SUM(D12:D23)</f>
        <v/>
      </c>
    </row>
    <row r="7">
      <c r="A7" s="14" t="inlineStr">
        <is>
          <t>Total actual cost (labor + materials)</t>
        </is>
      </c>
      <c r="B7" s="15" t="n"/>
      <c r="C7" s="15" t="n"/>
      <c r="D7" s="16">
        <f>SUM(E12:E23)</f>
        <v/>
      </c>
    </row>
    <row r="8">
      <c r="A8" s="14" t="inlineStr">
        <is>
          <t>Total margin kept</t>
        </is>
      </c>
      <c r="B8" s="15" t="n"/>
      <c r="C8" s="15" t="n"/>
      <c r="D8" s="17">
        <f>SUM(F12:F23)</f>
        <v/>
      </c>
    </row>
    <row r="9">
      <c r="A9" s="14" t="inlineStr">
        <is>
          <t>Blended margin %</t>
        </is>
      </c>
      <c r="B9" s="15" t="n"/>
      <c r="C9" s="15" t="n"/>
      <c r="D9" s="18">
        <f>SUM(F12:F23)/SUM(D12:D23)</f>
        <v/>
      </c>
    </row>
    <row r="10">
      <c r="A10" s="14" t="inlineStr">
        <is>
          <t>Jobs over budget / thin (&lt;15%)</t>
        </is>
      </c>
      <c r="B10" s="15" t="n"/>
      <c r="C10" s="15" t="n"/>
      <c r="D10" s="19">
        <f>COUNTIF(H12:H23,"OVER BUDGET")+COUNTIF(H12:H23,"THIN MARGIN")</f>
        <v/>
      </c>
    </row>
    <row r="11" ht="22" customHeight="1">
      <c r="A11" s="4" t="inlineStr">
        <is>
          <t>Job ID</t>
        </is>
      </c>
      <c r="B11" s="4" t="inlineStr">
        <is>
          <t>Client</t>
        </is>
      </c>
      <c r="C11" s="4" t="inlineStr">
        <is>
          <t>Job Type</t>
        </is>
      </c>
      <c r="D11" s="4" t="inlineStr">
        <is>
          <t>Quoted $</t>
        </is>
      </c>
      <c r="E11" s="4" t="inlineStr">
        <is>
          <t>Actual cost $</t>
        </is>
      </c>
      <c r="F11" s="4" t="inlineStr">
        <is>
          <t>Margin $</t>
        </is>
      </c>
      <c r="G11" s="4" t="inlineStr">
        <is>
          <t>Margin %</t>
        </is>
      </c>
      <c r="H11" s="4" t="inlineStr">
        <is>
          <t>Flag</t>
        </is>
      </c>
    </row>
    <row r="12">
      <c r="A12" s="20">
        <f>Jobs!A4</f>
        <v/>
      </c>
      <c r="B12" s="20">
        <f>Jobs!B4</f>
        <v/>
      </c>
      <c r="C12" s="20">
        <f>Jobs!C4</f>
        <v/>
      </c>
      <c r="D12" s="21">
        <f>Jobs!D4</f>
        <v/>
      </c>
      <c r="E12" s="21">
        <f>Jobs!E4+Jobs!F4</f>
        <v/>
      </c>
      <c r="F12" s="22">
        <f>D12-E12</f>
        <v/>
      </c>
      <c r="G12" s="23">
        <f>IF(D12=0,0,F12/D12)</f>
        <v/>
      </c>
      <c r="H12" s="24">
        <f>IF(F12&lt;0,"OVER BUDGET",IF(F12/D12&lt;0.15,"THIN MARGIN","HEALTHY"))</f>
        <v/>
      </c>
    </row>
    <row r="13">
      <c r="A13" s="20">
        <f>Jobs!A5</f>
        <v/>
      </c>
      <c r="B13" s="20">
        <f>Jobs!B5</f>
        <v/>
      </c>
      <c r="C13" s="20">
        <f>Jobs!C5</f>
        <v/>
      </c>
      <c r="D13" s="21">
        <f>Jobs!D5</f>
        <v/>
      </c>
      <c r="E13" s="21">
        <f>Jobs!E5+Jobs!F5</f>
        <v/>
      </c>
      <c r="F13" s="22">
        <f>D13-E13</f>
        <v/>
      </c>
      <c r="G13" s="23">
        <f>IF(D13=0,0,F13/D13)</f>
        <v/>
      </c>
      <c r="H13" s="24">
        <f>IF(F13&lt;0,"OVER BUDGET",IF(F13/D13&lt;0.15,"THIN MARGIN","HEALTHY"))</f>
        <v/>
      </c>
    </row>
    <row r="14">
      <c r="A14" s="25">
        <f>Jobs!A6</f>
        <v/>
      </c>
      <c r="B14" s="25">
        <f>Jobs!B6</f>
        <v/>
      </c>
      <c r="C14" s="25">
        <f>Jobs!C6</f>
        <v/>
      </c>
      <c r="D14" s="26">
        <f>Jobs!D6</f>
        <v/>
      </c>
      <c r="E14" s="26">
        <f>Jobs!E6+Jobs!F6</f>
        <v/>
      </c>
      <c r="F14" s="27">
        <f>D14-E14</f>
        <v/>
      </c>
      <c r="G14" s="28">
        <f>IF(D14=0,0,F14/D14)</f>
        <v/>
      </c>
      <c r="H14" s="29">
        <f>IF(F14&lt;0,"OVER BUDGET",IF(F14/D14&lt;0.15,"THIN MARGIN","HEALTHY"))</f>
        <v/>
      </c>
    </row>
    <row r="15">
      <c r="A15" s="20">
        <f>Jobs!A7</f>
        <v/>
      </c>
      <c r="B15" s="20">
        <f>Jobs!B7</f>
        <v/>
      </c>
      <c r="C15" s="20">
        <f>Jobs!C7</f>
        <v/>
      </c>
      <c r="D15" s="21">
        <f>Jobs!D7</f>
        <v/>
      </c>
      <c r="E15" s="21">
        <f>Jobs!E7+Jobs!F7</f>
        <v/>
      </c>
      <c r="F15" s="22">
        <f>D15-E15</f>
        <v/>
      </c>
      <c r="G15" s="23">
        <f>IF(D15=0,0,F15/D15)</f>
        <v/>
      </c>
      <c r="H15" s="24">
        <f>IF(F15&lt;0,"OVER BUDGET",IF(F15/D15&lt;0.15,"THIN MARGIN","HEALTHY"))</f>
        <v/>
      </c>
    </row>
    <row r="16">
      <c r="A16" s="20">
        <f>Jobs!A8</f>
        <v/>
      </c>
      <c r="B16" s="20">
        <f>Jobs!B8</f>
        <v/>
      </c>
      <c r="C16" s="20">
        <f>Jobs!C8</f>
        <v/>
      </c>
      <c r="D16" s="21">
        <f>Jobs!D8</f>
        <v/>
      </c>
      <c r="E16" s="21">
        <f>Jobs!E8+Jobs!F8</f>
        <v/>
      </c>
      <c r="F16" s="22">
        <f>D16-E16</f>
        <v/>
      </c>
      <c r="G16" s="23">
        <f>IF(D16=0,0,F16/D16)</f>
        <v/>
      </c>
      <c r="H16" s="24">
        <f>IF(F16&lt;0,"OVER BUDGET",IF(F16/D16&lt;0.15,"THIN MARGIN","HEALTHY"))</f>
        <v/>
      </c>
    </row>
    <row r="17">
      <c r="A17" s="30">
        <f>Jobs!A9</f>
        <v/>
      </c>
      <c r="B17" s="30">
        <f>Jobs!B9</f>
        <v/>
      </c>
      <c r="C17" s="30">
        <f>Jobs!C9</f>
        <v/>
      </c>
      <c r="D17" s="31">
        <f>Jobs!D9</f>
        <v/>
      </c>
      <c r="E17" s="31">
        <f>Jobs!E9+Jobs!F9</f>
        <v/>
      </c>
      <c r="F17" s="32">
        <f>D17-E17</f>
        <v/>
      </c>
      <c r="G17" s="33">
        <f>IF(D17=0,0,F17/D17)</f>
        <v/>
      </c>
      <c r="H17" s="34">
        <f>IF(F17&lt;0,"OVER BUDGET",IF(F17/D17&lt;0.15,"THIN MARGIN","HEALTHY"))</f>
        <v/>
      </c>
    </row>
    <row r="18">
      <c r="A18" s="20">
        <f>Jobs!A10</f>
        <v/>
      </c>
      <c r="B18" s="20">
        <f>Jobs!B10</f>
        <v/>
      </c>
      <c r="C18" s="20">
        <f>Jobs!C10</f>
        <v/>
      </c>
      <c r="D18" s="21">
        <f>Jobs!D10</f>
        <v/>
      </c>
      <c r="E18" s="21">
        <f>Jobs!E10+Jobs!F10</f>
        <v/>
      </c>
      <c r="F18" s="22">
        <f>D18-E18</f>
        <v/>
      </c>
      <c r="G18" s="23">
        <f>IF(D18=0,0,F18/D18)</f>
        <v/>
      </c>
      <c r="H18" s="24">
        <f>IF(F18&lt;0,"OVER BUDGET",IF(F18/D18&lt;0.15,"THIN MARGIN","HEALTHY"))</f>
        <v/>
      </c>
    </row>
    <row r="19">
      <c r="A19" s="25">
        <f>Jobs!A11</f>
        <v/>
      </c>
      <c r="B19" s="25">
        <f>Jobs!B11</f>
        <v/>
      </c>
      <c r="C19" s="25">
        <f>Jobs!C11</f>
        <v/>
      </c>
      <c r="D19" s="26">
        <f>Jobs!D11</f>
        <v/>
      </c>
      <c r="E19" s="26">
        <f>Jobs!E11+Jobs!F11</f>
        <v/>
      </c>
      <c r="F19" s="27">
        <f>D19-E19</f>
        <v/>
      </c>
      <c r="G19" s="28">
        <f>IF(D19=0,0,F19/D19)</f>
        <v/>
      </c>
      <c r="H19" s="29">
        <f>IF(F19&lt;0,"OVER BUDGET",IF(F19/D19&lt;0.15,"THIN MARGIN","HEALTHY"))</f>
        <v/>
      </c>
    </row>
    <row r="20">
      <c r="A20" s="20">
        <f>Jobs!A12</f>
        <v/>
      </c>
      <c r="B20" s="20">
        <f>Jobs!B12</f>
        <v/>
      </c>
      <c r="C20" s="20">
        <f>Jobs!C12</f>
        <v/>
      </c>
      <c r="D20" s="21">
        <f>Jobs!D12</f>
        <v/>
      </c>
      <c r="E20" s="21">
        <f>Jobs!E12+Jobs!F12</f>
        <v/>
      </c>
      <c r="F20" s="22">
        <f>D20-E20</f>
        <v/>
      </c>
      <c r="G20" s="23">
        <f>IF(D20=0,0,F20/D20)</f>
        <v/>
      </c>
      <c r="H20" s="24">
        <f>IF(F20&lt;0,"OVER BUDGET",IF(F20/D20&lt;0.15,"THIN MARGIN","HEALTHY"))</f>
        <v/>
      </c>
    </row>
    <row r="21">
      <c r="A21" s="20">
        <f>Jobs!A13</f>
        <v/>
      </c>
      <c r="B21" s="20">
        <f>Jobs!B13</f>
        <v/>
      </c>
      <c r="C21" s="20">
        <f>Jobs!C13</f>
        <v/>
      </c>
      <c r="D21" s="21">
        <f>Jobs!D13</f>
        <v/>
      </c>
      <c r="E21" s="21">
        <f>Jobs!E13+Jobs!F13</f>
        <v/>
      </c>
      <c r="F21" s="22">
        <f>D21-E21</f>
        <v/>
      </c>
      <c r="G21" s="23">
        <f>IF(D21=0,0,F21/D21)</f>
        <v/>
      </c>
      <c r="H21" s="24">
        <f>IF(F21&lt;0,"OVER BUDGET",IF(F21/D21&lt;0.15,"THIN MARGIN","HEALTHY"))</f>
        <v/>
      </c>
    </row>
    <row r="22">
      <c r="A22" s="30">
        <f>Jobs!A14</f>
        <v/>
      </c>
      <c r="B22" s="30">
        <f>Jobs!B14</f>
        <v/>
      </c>
      <c r="C22" s="30">
        <f>Jobs!C14</f>
        <v/>
      </c>
      <c r="D22" s="31">
        <f>Jobs!D14</f>
        <v/>
      </c>
      <c r="E22" s="31">
        <f>Jobs!E14+Jobs!F14</f>
        <v/>
      </c>
      <c r="F22" s="32">
        <f>D22-E22</f>
        <v/>
      </c>
      <c r="G22" s="33">
        <f>IF(D22=0,0,F22/D22)</f>
        <v/>
      </c>
      <c r="H22" s="34">
        <f>IF(F22&lt;0,"OVER BUDGET",IF(F22/D22&lt;0.15,"THIN MARGIN","HEALTHY"))</f>
        <v/>
      </c>
    </row>
    <row r="23">
      <c r="A23" s="20">
        <f>Jobs!A15</f>
        <v/>
      </c>
      <c r="B23" s="20">
        <f>Jobs!B15</f>
        <v/>
      </c>
      <c r="C23" s="20">
        <f>Jobs!C15</f>
        <v/>
      </c>
      <c r="D23" s="21">
        <f>Jobs!D15</f>
        <v/>
      </c>
      <c r="E23" s="21">
        <f>Jobs!E15+Jobs!F15</f>
        <v/>
      </c>
      <c r="F23" s="22">
        <f>D23-E23</f>
        <v/>
      </c>
      <c r="G23" s="23">
        <f>IF(D23=0,0,F23/D23)</f>
        <v/>
      </c>
      <c r="H23" s="24">
        <f>IF(F23&lt;0,"OVER BUDGET",IF(F23/D23&lt;0.15,"THIN MARGIN","HEALTHY"))</f>
        <v/>
      </c>
    </row>
    <row r="24">
      <c r="C24" s="35" t="inlineStr">
        <is>
          <t>Portfolio total</t>
        </is>
      </c>
      <c r="D24" s="36">
        <f>SUM(D12:D23)</f>
        <v/>
      </c>
      <c r="E24" s="36">
        <f>SUM(E12:E23)</f>
        <v/>
      </c>
      <c r="F24" s="37">
        <f>SUM(F12:F23)</f>
        <v/>
      </c>
      <c r="G24" s="38">
        <f>F24/D24</f>
        <v/>
      </c>
    </row>
    <row r="26">
      <c r="A26" s="39" t="inlineStr">
        <is>
          <t>How to read this: Margin $ is what you kept after labor + materials. A red row means the job cost more than you quoted — you paid to do it. Amber = under 15% margin, barely worth the truck roll.</t>
        </is>
      </c>
    </row>
    <row r="27">
      <c r="A27" s="39" t="inlineStr">
        <is>
          <t>Sort by Margin % low-to-high before you quote the next one — your losers are usually the same job type every time. That's where the money is.</t>
        </is>
      </c>
    </row>
    <row r="29">
      <c r="A29" s="10" t="inlineStr">
        <is>
          <t>Built by Automated Workflow  ·  automatedworkflowllc.com  ·  Job Costing Tracker</t>
        </is>
      </c>
    </row>
  </sheetData>
  <mergeCells count="7">
    <mergeCell ref="A10:C10"/>
    <mergeCell ref="A8:C8"/>
    <mergeCell ref="A1:F1"/>
    <mergeCell ref="A6:C6"/>
    <mergeCell ref="A9:C9"/>
    <mergeCell ref="A7:C7"/>
    <mergeCell ref="A4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2026-08-14T01:07:46Z</dcterms:created>
  <dcterms:modified xmlns:dcterms="http://purl.org/dc/terms/" xmlns:xsi="http://www.w3.org/2001/XMLSchema-instance" xsi:type="dcterms:W3CDTF">2026-08-14T01:07:46Z</dcterms:modified>
</cp:coreProperties>
</file>